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<sst xmlns="http://schemas.openxmlformats.org/spreadsheetml/2006/main" count="354" uniqueCount="159">
  <si>
    <t>麻章区灵活就业人员社会保险财政补贴明细表(2024.7-2024.12)</t>
  </si>
  <si>
    <t>填报单位(盖章)：麻章区人力资源和社会保障局</t>
  </si>
  <si>
    <t>填报日期:   2025 年 3月 26日</t>
  </si>
  <si>
    <t>序号</t>
  </si>
  <si>
    <t>姓名</t>
  </si>
  <si>
    <t>性别</t>
  </si>
  <si>
    <t>身份证号码</t>
  </si>
  <si>
    <t>就业方式</t>
  </si>
  <si>
    <t>本期缴费期限(月)</t>
  </si>
  <si>
    <t>本期养老办理月数</t>
  </si>
  <si>
    <t>本期医疗办理月数</t>
  </si>
  <si>
    <t>累计月数</t>
  </si>
  <si>
    <t>本期缴费金额(元)</t>
  </si>
  <si>
    <t>申请补贴金额(元)</t>
  </si>
  <si>
    <t>养老保险</t>
  </si>
  <si>
    <t>医疗保险</t>
  </si>
  <si>
    <t>合计</t>
  </si>
  <si>
    <t>养老
保险</t>
  </si>
  <si>
    <t>医疗
保险</t>
  </si>
  <si>
    <t>曾明霞</t>
  </si>
  <si>
    <t>女</t>
  </si>
  <si>
    <t>440801********0027</t>
  </si>
  <si>
    <t>临时工</t>
  </si>
  <si>
    <t>2024.7-2024.10</t>
  </si>
  <si>
    <t>林小莉</t>
  </si>
  <si>
    <t>510322********8620</t>
  </si>
  <si>
    <t>2024.7-2024.12</t>
  </si>
  <si>
    <t>马世红</t>
  </si>
  <si>
    <t>男</t>
  </si>
  <si>
    <t>440811********091X</t>
  </si>
  <si>
    <t>陈艺建</t>
  </si>
  <si>
    <t>440823********112X</t>
  </si>
  <si>
    <t>2024.11-2024.12</t>
  </si>
  <si>
    <t>叶伟荣</t>
  </si>
  <si>
    <t>440823********6519</t>
  </si>
  <si>
    <t>2024.9-2024.12</t>
  </si>
  <si>
    <t>周清闲</t>
  </si>
  <si>
    <t>445224********1267</t>
  </si>
  <si>
    <t>陈少娟</t>
  </si>
  <si>
    <t>440811********0646</t>
  </si>
  <si>
    <t>周小兰</t>
  </si>
  <si>
    <t>440823********1128</t>
  </si>
  <si>
    <t>林观娣</t>
  </si>
  <si>
    <t>440802********1929</t>
  </si>
  <si>
    <t>朱凤霞</t>
  </si>
  <si>
    <t>440824********6561</t>
  </si>
  <si>
    <t>郭丽华</t>
  </si>
  <si>
    <t>440811********234X</t>
  </si>
  <si>
    <t>黄飞英</t>
  </si>
  <si>
    <t>440811********0629</t>
  </si>
  <si>
    <t>陈广胜</t>
  </si>
  <si>
    <t>440802********1539</t>
  </si>
  <si>
    <t>黎成英</t>
  </si>
  <si>
    <t>440803********3422</t>
  </si>
  <si>
    <t>翟永红</t>
  </si>
  <si>
    <t>440811********0916</t>
  </si>
  <si>
    <t>文晓红</t>
  </si>
  <si>
    <t>420581********1026</t>
  </si>
  <si>
    <t>林秋华</t>
  </si>
  <si>
    <t>440811********0619</t>
  </si>
  <si>
    <t>陈小芬</t>
  </si>
  <si>
    <t>440882********5428</t>
  </si>
  <si>
    <t>林国华</t>
  </si>
  <si>
    <t>林国荣</t>
  </si>
  <si>
    <t>440811********0919</t>
  </si>
  <si>
    <t>王红霞</t>
  </si>
  <si>
    <t>440811********0920</t>
  </si>
  <si>
    <t>吴素宜</t>
  </si>
  <si>
    <t>420124********5925</t>
  </si>
  <si>
    <t>陈蝶</t>
  </si>
  <si>
    <t>440824********1526</t>
  </si>
  <si>
    <t>花娟</t>
  </si>
  <si>
    <t>440823********1422</t>
  </si>
  <si>
    <t>刘妃燕</t>
  </si>
  <si>
    <t>440824********2320</t>
  </si>
  <si>
    <t>彭连付</t>
  </si>
  <si>
    <t>440811********0402</t>
  </si>
  <si>
    <t>唐国强</t>
  </si>
  <si>
    <t>林荣明</t>
  </si>
  <si>
    <t>440823********1129</t>
  </si>
  <si>
    <t>陈霞</t>
  </si>
  <si>
    <t>440811********0066</t>
  </si>
  <si>
    <t>陈连妹</t>
  </si>
  <si>
    <t>440811********0642</t>
  </si>
  <si>
    <t>刘健</t>
  </si>
  <si>
    <t>支秀兰</t>
  </si>
  <si>
    <t>440823********1229</t>
  </si>
  <si>
    <t>封凤</t>
  </si>
  <si>
    <t>440823********3927</t>
  </si>
  <si>
    <t>苏玉连</t>
  </si>
  <si>
    <t>440824********1829</t>
  </si>
  <si>
    <t>卢彬</t>
  </si>
  <si>
    <t>440811********0330</t>
  </si>
  <si>
    <t>黄秀芳</t>
  </si>
  <si>
    <t>440811********0669</t>
  </si>
  <si>
    <t>梁少玲</t>
  </si>
  <si>
    <t>潘朝勇</t>
  </si>
  <si>
    <t>440921********6815</t>
  </si>
  <si>
    <t>林秋永</t>
  </si>
  <si>
    <t>440811********0617</t>
  </si>
  <si>
    <t>林秋全</t>
  </si>
  <si>
    <t>440811********0652</t>
  </si>
  <si>
    <t>戴彩宏</t>
  </si>
  <si>
    <t>440823********2023</t>
  </si>
  <si>
    <t>杨亚女</t>
  </si>
  <si>
    <t>440811********0625</t>
  </si>
  <si>
    <t>梁秋兰</t>
  </si>
  <si>
    <t>440811********0649</t>
  </si>
  <si>
    <t>何小英</t>
  </si>
  <si>
    <t>440882********0107</t>
  </si>
  <si>
    <t>陈来娣</t>
  </si>
  <si>
    <t>440802********0846</t>
  </si>
  <si>
    <t>李德志</t>
  </si>
  <si>
    <t>440811********0616</t>
  </si>
  <si>
    <t>肖国兰</t>
  </si>
  <si>
    <t>440811********0621</t>
  </si>
  <si>
    <t>许小江</t>
  </si>
  <si>
    <t>440882********5785</t>
  </si>
  <si>
    <t>2024.10-2024.12</t>
  </si>
  <si>
    <t>杨兴周</t>
  </si>
  <si>
    <t>440811********2419</t>
  </si>
  <si>
    <t>2024.8-2024.12</t>
  </si>
  <si>
    <t>许建玲</t>
  </si>
  <si>
    <t>440811********0061</t>
  </si>
  <si>
    <t>钟其秀</t>
  </si>
  <si>
    <t>符丽影</t>
  </si>
  <si>
    <t>440882********072X</t>
  </si>
  <si>
    <t>刘丽珍</t>
  </si>
  <si>
    <t>362426********1025</t>
  </si>
  <si>
    <t>何辉</t>
  </si>
  <si>
    <t>440823********6534</t>
  </si>
  <si>
    <t>叶小花</t>
  </si>
  <si>
    <t>440823********2141</t>
  </si>
  <si>
    <t>李婵娟</t>
  </si>
  <si>
    <t>440811********0024</t>
  </si>
  <si>
    <t>陈芬</t>
  </si>
  <si>
    <t>440823********5006</t>
  </si>
  <si>
    <t>陈秀娟</t>
  </si>
  <si>
    <t>440811********2320</t>
  </si>
  <si>
    <t>林秋养</t>
  </si>
  <si>
    <t>2024.7-2024.11</t>
  </si>
  <si>
    <t>黄清梅</t>
  </si>
  <si>
    <t>440811********0622</t>
  </si>
  <si>
    <t>罗海仙</t>
  </si>
  <si>
    <t>440824********2746</t>
  </si>
  <si>
    <t>2024.7-2024.7</t>
  </si>
  <si>
    <t>秦玉兰</t>
  </si>
  <si>
    <t>440811********0623</t>
  </si>
  <si>
    <t>李裕森</t>
  </si>
  <si>
    <t>440811********0615</t>
  </si>
  <si>
    <t>叶国强</t>
  </si>
  <si>
    <t>440811********0013</t>
  </si>
  <si>
    <t>潘海强</t>
  </si>
  <si>
    <t>440811********0610</t>
  </si>
  <si>
    <t>杨小娟</t>
  </si>
  <si>
    <t>440823********1029</t>
  </si>
  <si>
    <t>2024.7-2024.9</t>
  </si>
  <si>
    <t>梁国胜</t>
  </si>
  <si>
    <t>440811********0317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</si>
</sst>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6"/>
      <color rgb="FF00B05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tabSelected="1" workbookViewId="0">
      <selection activeCell="O72" sqref="A1:O72"/>
    </sheetView>
  </sheetViews>
  <sheetFormatPr defaultColWidth="9" defaultRowHeight="13.5"/>
  <cols>
    <col min="4" max="4" width="22.125" customWidth="1"/>
    <col min="13" max="13" width="11.125" customWidth="1"/>
    <col min="15" max="15" width="12.5" customWidth="1"/>
  </cols>
  <sheetData>
    <row r="1" spans="1:15">
      <c r="A1" s="1" t="s">
        <v>0</v>
      </c>
      <c r="B1" s="2"/>
      <c r="C1" s="1"/>
      <c r="D1" s="1"/>
      <c r="E1" s="1"/>
      <c r="F1" s="1"/>
      <c r="G1" s="3"/>
      <c r="H1" s="3"/>
      <c r="I1" s="1"/>
      <c r="J1" s="1"/>
      <c r="K1" s="1"/>
      <c r="L1" s="1"/>
      <c r="M1" s="1"/>
      <c r="N1" s="1"/>
      <c r="O1" s="1"/>
    </row>
    <row r="2" spans="1:15">
      <c r="A2" s="1"/>
      <c r="B2" s="2"/>
      <c r="C2" s="1"/>
      <c r="D2" s="1"/>
      <c r="E2" s="1"/>
      <c r="F2" s="1"/>
      <c r="G2" s="3"/>
      <c r="H2" s="3"/>
      <c r="I2" s="1"/>
      <c r="J2" s="1"/>
      <c r="K2" s="1"/>
      <c r="L2" s="1"/>
      <c r="M2" s="1"/>
      <c r="N2" s="1"/>
      <c r="O2" s="1"/>
    </row>
    <row r="3" ht="16.5" spans="1: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2</v>
      </c>
      <c r="N3" s="4"/>
      <c r="O3" s="4"/>
    </row>
    <row r="4" ht="15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3" t="s">
        <v>9</v>
      </c>
      <c r="H4" s="3" t="s">
        <v>10</v>
      </c>
      <c r="I4" s="5" t="s">
        <v>11</v>
      </c>
      <c r="J4" s="17" t="s">
        <v>12</v>
      </c>
      <c r="K4" s="17"/>
      <c r="L4" s="17"/>
      <c r="M4" s="17" t="s">
        <v>13</v>
      </c>
      <c r="N4" s="17"/>
      <c r="O4" s="17"/>
    </row>
    <row r="5" ht="30" spans="1:15">
      <c r="A5" s="5"/>
      <c r="B5" s="5"/>
      <c r="C5" s="5"/>
      <c r="D5" s="5"/>
      <c r="E5" s="5"/>
      <c r="F5" s="5"/>
      <c r="G5" s="3"/>
      <c r="H5" s="3"/>
      <c r="I5" s="5"/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7" t="s">
        <v>16</v>
      </c>
    </row>
    <row r="6" ht="33" spans="1:15">
      <c r="A6" s="6">
        <v>1</v>
      </c>
      <c r="B6" s="7" t="s">
        <v>19</v>
      </c>
      <c r="C6" s="7" t="s">
        <v>20</v>
      </c>
      <c r="D6" s="8" t="s">
        <v>21</v>
      </c>
      <c r="E6" s="7" t="s">
        <v>22</v>
      </c>
      <c r="F6" s="7" t="s">
        <v>23</v>
      </c>
      <c r="G6" s="9">
        <v>6</v>
      </c>
      <c r="H6" s="9">
        <v>6</v>
      </c>
      <c r="I6" s="7">
        <v>14</v>
      </c>
      <c r="J6" s="7">
        <f t="shared" ref="J6:J8" si="0">(502.8+335.2)*5+(539.04+359.36)</f>
        <v>5088.4</v>
      </c>
      <c r="K6" s="7">
        <f t="shared" ref="K6:K69" si="1">H6*291.93</f>
        <v>1751.58</v>
      </c>
      <c r="L6" s="7">
        <f t="shared" ref="L6:L65" si="2">SUM(J6:K6)</f>
        <v>6839.98</v>
      </c>
      <c r="M6" s="7">
        <v>3392.27</v>
      </c>
      <c r="N6" s="7">
        <f t="shared" ref="N6:N22" si="3">K6*2/3</f>
        <v>1167.72</v>
      </c>
      <c r="O6" s="18">
        <f t="shared" ref="O6:O69" si="4">SUM(M6:N6)</f>
        <v>4559.99</v>
      </c>
    </row>
    <row r="7" ht="33" spans="1:15">
      <c r="A7" s="6">
        <v>2</v>
      </c>
      <c r="B7" s="7" t="s">
        <v>24</v>
      </c>
      <c r="C7" s="7" t="s">
        <v>20</v>
      </c>
      <c r="D7" s="8" t="s">
        <v>25</v>
      </c>
      <c r="E7" s="7" t="s">
        <v>22</v>
      </c>
      <c r="F7" s="7" t="s">
        <v>26</v>
      </c>
      <c r="G7" s="9">
        <v>6</v>
      </c>
      <c r="H7" s="9"/>
      <c r="I7" s="7">
        <v>36</v>
      </c>
      <c r="J7" s="7">
        <f t="shared" si="0"/>
        <v>5088.4</v>
      </c>
      <c r="K7" s="7">
        <f t="shared" si="1"/>
        <v>0</v>
      </c>
      <c r="L7" s="7">
        <f>J7+K7</f>
        <v>5088.4</v>
      </c>
      <c r="M7" s="7">
        <v>3392.27</v>
      </c>
      <c r="N7" s="7">
        <f t="shared" si="3"/>
        <v>0</v>
      </c>
      <c r="O7" s="18">
        <f t="shared" si="4"/>
        <v>3392.27</v>
      </c>
    </row>
    <row r="8" ht="33" spans="1:15">
      <c r="A8" s="6">
        <v>3</v>
      </c>
      <c r="B8" s="7" t="s">
        <v>27</v>
      </c>
      <c r="C8" s="7" t="s">
        <v>28</v>
      </c>
      <c r="D8" s="8" t="s">
        <v>29</v>
      </c>
      <c r="E8" s="7" t="s">
        <v>22</v>
      </c>
      <c r="F8" s="7" t="s">
        <v>26</v>
      </c>
      <c r="G8" s="9">
        <v>6</v>
      </c>
      <c r="H8" s="9"/>
      <c r="I8" s="7">
        <v>35</v>
      </c>
      <c r="J8" s="7">
        <f t="shared" si="0"/>
        <v>5088.4</v>
      </c>
      <c r="K8" s="7">
        <f t="shared" si="1"/>
        <v>0</v>
      </c>
      <c r="L8" s="7">
        <f t="shared" si="2"/>
        <v>5088.4</v>
      </c>
      <c r="M8" s="7">
        <v>3392.27</v>
      </c>
      <c r="N8" s="7">
        <f t="shared" si="3"/>
        <v>0</v>
      </c>
      <c r="O8" s="18">
        <f t="shared" si="4"/>
        <v>3392.27</v>
      </c>
    </row>
    <row r="9" ht="33" spans="1:15">
      <c r="A9" s="6">
        <v>4</v>
      </c>
      <c r="B9" s="7" t="s">
        <v>30</v>
      </c>
      <c r="C9" s="7" t="s">
        <v>20</v>
      </c>
      <c r="D9" s="8" t="s">
        <v>31</v>
      </c>
      <c r="E9" s="7" t="s">
        <v>22</v>
      </c>
      <c r="F9" s="7" t="s">
        <v>32</v>
      </c>
      <c r="G9" s="9">
        <v>2</v>
      </c>
      <c r="H9" s="9">
        <v>2</v>
      </c>
      <c r="I9" s="7">
        <v>2</v>
      </c>
      <c r="J9" s="7">
        <f>(502.8+335.2)+(539.04+359.36)</f>
        <v>1736.4</v>
      </c>
      <c r="K9" s="12">
        <f t="shared" si="1"/>
        <v>583.86</v>
      </c>
      <c r="L9" s="7">
        <f t="shared" si="2"/>
        <v>2320.26</v>
      </c>
      <c r="M9" s="7">
        <f>J9*2/3</f>
        <v>1157.6</v>
      </c>
      <c r="N9" s="19">
        <f t="shared" si="3"/>
        <v>389.24</v>
      </c>
      <c r="O9" s="18">
        <f t="shared" si="4"/>
        <v>1546.84</v>
      </c>
    </row>
    <row r="10" ht="33" spans="1:15">
      <c r="A10" s="6">
        <v>5</v>
      </c>
      <c r="B10" s="7" t="s">
        <v>33</v>
      </c>
      <c r="C10" s="7" t="s">
        <v>28</v>
      </c>
      <c r="D10" s="8" t="s">
        <v>34</v>
      </c>
      <c r="E10" s="7" t="s">
        <v>22</v>
      </c>
      <c r="F10" s="7" t="s">
        <v>35</v>
      </c>
      <c r="G10" s="9">
        <v>4</v>
      </c>
      <c r="H10" s="9">
        <v>4</v>
      </c>
      <c r="I10" s="7">
        <v>4</v>
      </c>
      <c r="J10" s="7">
        <f>(502.8+335.2)*3+(539.04+359.36)</f>
        <v>3412.4</v>
      </c>
      <c r="K10" s="7">
        <f t="shared" si="1"/>
        <v>1167.72</v>
      </c>
      <c r="L10" s="7">
        <f t="shared" si="2"/>
        <v>4580.12</v>
      </c>
      <c r="M10" s="7">
        <v>2274.93</v>
      </c>
      <c r="N10" s="19">
        <f t="shared" si="3"/>
        <v>778.48</v>
      </c>
      <c r="O10" s="18">
        <f t="shared" si="4"/>
        <v>3053.41</v>
      </c>
    </row>
    <row r="11" ht="33" spans="1:15">
      <c r="A11" s="6">
        <v>6</v>
      </c>
      <c r="B11" s="7" t="s">
        <v>36</v>
      </c>
      <c r="C11" s="7" t="s">
        <v>20</v>
      </c>
      <c r="D11" s="8" t="s">
        <v>37</v>
      </c>
      <c r="E11" s="7" t="s">
        <v>22</v>
      </c>
      <c r="F11" s="7" t="s">
        <v>23</v>
      </c>
      <c r="G11" s="9">
        <v>4</v>
      </c>
      <c r="H11" s="9"/>
      <c r="I11" s="7">
        <v>36</v>
      </c>
      <c r="J11" s="20">
        <f>838*G11</f>
        <v>3352</v>
      </c>
      <c r="K11" s="7">
        <f t="shared" si="1"/>
        <v>0</v>
      </c>
      <c r="L11" s="7">
        <f t="shared" si="2"/>
        <v>3352</v>
      </c>
      <c r="M11" s="7">
        <v>2234.67</v>
      </c>
      <c r="N11" s="7">
        <f t="shared" si="3"/>
        <v>0</v>
      </c>
      <c r="O11" s="18">
        <f t="shared" si="4"/>
        <v>2234.67</v>
      </c>
    </row>
    <row r="12" ht="33" spans="1:15">
      <c r="A12" s="6">
        <v>7</v>
      </c>
      <c r="B12" s="7" t="s">
        <v>38</v>
      </c>
      <c r="C12" s="7" t="s">
        <v>20</v>
      </c>
      <c r="D12" s="8" t="s">
        <v>39</v>
      </c>
      <c r="E12" s="7" t="s">
        <v>22</v>
      </c>
      <c r="F12" s="7" t="s">
        <v>26</v>
      </c>
      <c r="G12" s="9">
        <v>6</v>
      </c>
      <c r="H12" s="9">
        <v>6</v>
      </c>
      <c r="I12" s="7">
        <v>28</v>
      </c>
      <c r="J12" s="7">
        <f t="shared" ref="J12:J20" si="5">(502.8+335.2)*5+(539.04+359.36)</f>
        <v>5088.4</v>
      </c>
      <c r="K12" s="7">
        <f t="shared" si="1"/>
        <v>1751.58</v>
      </c>
      <c r="L12" s="7">
        <f t="shared" si="2"/>
        <v>6839.98</v>
      </c>
      <c r="M12" s="7">
        <v>3392.27</v>
      </c>
      <c r="N12" s="19">
        <f t="shared" si="3"/>
        <v>1167.72</v>
      </c>
      <c r="O12" s="18">
        <f t="shared" si="4"/>
        <v>4559.99</v>
      </c>
    </row>
    <row r="13" ht="33" spans="1:15">
      <c r="A13" s="6">
        <v>8</v>
      </c>
      <c r="B13" s="7" t="s">
        <v>40</v>
      </c>
      <c r="C13" s="7" t="s">
        <v>20</v>
      </c>
      <c r="D13" s="8" t="s">
        <v>41</v>
      </c>
      <c r="E13" s="7" t="s">
        <v>22</v>
      </c>
      <c r="F13" s="7" t="s">
        <v>26</v>
      </c>
      <c r="G13" s="9">
        <v>6</v>
      </c>
      <c r="H13" s="10">
        <v>6</v>
      </c>
      <c r="I13" s="7">
        <v>26</v>
      </c>
      <c r="J13" s="7">
        <f t="shared" si="5"/>
        <v>5088.4</v>
      </c>
      <c r="K13" s="7">
        <f t="shared" si="1"/>
        <v>1751.58</v>
      </c>
      <c r="L13" s="7">
        <f t="shared" si="2"/>
        <v>6839.98</v>
      </c>
      <c r="M13" s="19">
        <f>J13*2/3</f>
        <v>3392.26666666667</v>
      </c>
      <c r="N13" s="7">
        <f t="shared" si="3"/>
        <v>1167.72</v>
      </c>
      <c r="O13" s="18">
        <f t="shared" si="4"/>
        <v>4559.98666666667</v>
      </c>
    </row>
    <row r="14" ht="33" spans="1:15">
      <c r="A14" s="6">
        <v>9</v>
      </c>
      <c r="B14" s="7" t="s">
        <v>42</v>
      </c>
      <c r="C14" s="7" t="s">
        <v>20</v>
      </c>
      <c r="D14" s="8" t="s">
        <v>43</v>
      </c>
      <c r="E14" s="7" t="s">
        <v>22</v>
      </c>
      <c r="F14" s="7" t="s">
        <v>26</v>
      </c>
      <c r="G14" s="9">
        <v>6</v>
      </c>
      <c r="H14" s="9">
        <v>6</v>
      </c>
      <c r="I14" s="9">
        <v>22</v>
      </c>
      <c r="J14" s="7">
        <f t="shared" si="5"/>
        <v>5088.4</v>
      </c>
      <c r="K14" s="7">
        <f t="shared" si="1"/>
        <v>1751.58</v>
      </c>
      <c r="L14" s="7">
        <f t="shared" si="2"/>
        <v>6839.98</v>
      </c>
      <c r="M14" s="19">
        <f>J14*2/3</f>
        <v>3392.26666666667</v>
      </c>
      <c r="N14" s="7">
        <f t="shared" si="3"/>
        <v>1167.72</v>
      </c>
      <c r="O14" s="18">
        <f t="shared" si="4"/>
        <v>4559.98666666667</v>
      </c>
    </row>
    <row r="15" ht="33" spans="1:15">
      <c r="A15" s="6">
        <v>10</v>
      </c>
      <c r="B15" s="7" t="s">
        <v>44</v>
      </c>
      <c r="C15" s="7" t="s">
        <v>20</v>
      </c>
      <c r="D15" s="8" t="s">
        <v>45</v>
      </c>
      <c r="E15" s="7" t="s">
        <v>22</v>
      </c>
      <c r="F15" s="7" t="s">
        <v>26</v>
      </c>
      <c r="G15" s="9">
        <v>6</v>
      </c>
      <c r="H15" s="9">
        <v>6</v>
      </c>
      <c r="I15" s="7">
        <v>14</v>
      </c>
      <c r="J15" s="7">
        <f t="shared" si="5"/>
        <v>5088.4</v>
      </c>
      <c r="K15" s="7">
        <f t="shared" si="1"/>
        <v>1751.58</v>
      </c>
      <c r="L15" s="7">
        <f t="shared" si="2"/>
        <v>6839.98</v>
      </c>
      <c r="M15" s="7">
        <v>3392.27</v>
      </c>
      <c r="N15" s="7">
        <f t="shared" si="3"/>
        <v>1167.72</v>
      </c>
      <c r="O15" s="18">
        <f t="shared" si="4"/>
        <v>4559.99</v>
      </c>
    </row>
    <row r="16" ht="33" spans="1:15">
      <c r="A16" s="6">
        <v>11</v>
      </c>
      <c r="B16" s="7" t="s">
        <v>46</v>
      </c>
      <c r="C16" s="7" t="s">
        <v>20</v>
      </c>
      <c r="D16" s="8" t="s">
        <v>47</v>
      </c>
      <c r="E16" s="7" t="s">
        <v>22</v>
      </c>
      <c r="F16" s="7" t="s">
        <v>26</v>
      </c>
      <c r="G16" s="9">
        <v>6</v>
      </c>
      <c r="H16" s="9">
        <v>6</v>
      </c>
      <c r="I16" s="7">
        <v>26</v>
      </c>
      <c r="J16" s="7">
        <f t="shared" si="5"/>
        <v>5088.4</v>
      </c>
      <c r="K16" s="7">
        <f t="shared" si="1"/>
        <v>1751.58</v>
      </c>
      <c r="L16" s="7">
        <f t="shared" si="2"/>
        <v>6839.98</v>
      </c>
      <c r="M16" s="7">
        <v>3392.27</v>
      </c>
      <c r="N16" s="7">
        <f t="shared" si="3"/>
        <v>1167.72</v>
      </c>
      <c r="O16" s="18">
        <f t="shared" si="4"/>
        <v>4559.99</v>
      </c>
    </row>
    <row r="17" ht="33" spans="1:15">
      <c r="A17" s="6">
        <v>12</v>
      </c>
      <c r="B17" s="7" t="s">
        <v>48</v>
      </c>
      <c r="C17" s="7" t="s">
        <v>20</v>
      </c>
      <c r="D17" s="8" t="s">
        <v>49</v>
      </c>
      <c r="E17" s="7" t="s">
        <v>22</v>
      </c>
      <c r="F17" s="7" t="s">
        <v>26</v>
      </c>
      <c r="G17" s="9">
        <v>6</v>
      </c>
      <c r="H17" s="9"/>
      <c r="I17" s="7">
        <v>30</v>
      </c>
      <c r="J17" s="7">
        <f t="shared" si="5"/>
        <v>5088.4</v>
      </c>
      <c r="K17" s="7">
        <f t="shared" si="1"/>
        <v>0</v>
      </c>
      <c r="L17" s="7">
        <f t="shared" si="2"/>
        <v>5088.4</v>
      </c>
      <c r="M17" s="7">
        <v>3392.27</v>
      </c>
      <c r="N17" s="7">
        <f t="shared" si="3"/>
        <v>0</v>
      </c>
      <c r="O17" s="18">
        <f t="shared" si="4"/>
        <v>3392.27</v>
      </c>
    </row>
    <row r="18" ht="33" spans="1:15">
      <c r="A18" s="11">
        <v>13</v>
      </c>
      <c r="B18" s="12" t="s">
        <v>50</v>
      </c>
      <c r="C18" s="12" t="s">
        <v>28</v>
      </c>
      <c r="D18" s="13" t="s">
        <v>51</v>
      </c>
      <c r="E18" s="14" t="s">
        <v>22</v>
      </c>
      <c r="F18" s="12" t="s">
        <v>26</v>
      </c>
      <c r="G18" s="15">
        <v>6</v>
      </c>
      <c r="H18" s="15">
        <v>6</v>
      </c>
      <c r="I18" s="15">
        <v>7</v>
      </c>
      <c r="J18" s="12">
        <f t="shared" si="5"/>
        <v>5088.4</v>
      </c>
      <c r="K18" s="12">
        <f t="shared" si="1"/>
        <v>1751.58</v>
      </c>
      <c r="L18" s="12">
        <f t="shared" si="2"/>
        <v>6839.98</v>
      </c>
      <c r="M18" s="7">
        <v>3392.27</v>
      </c>
      <c r="N18" s="12">
        <f t="shared" si="3"/>
        <v>1167.72</v>
      </c>
      <c r="O18" s="18">
        <f t="shared" si="4"/>
        <v>4559.99</v>
      </c>
    </row>
    <row r="19" ht="33" spans="1:15">
      <c r="A19" s="6">
        <v>14</v>
      </c>
      <c r="B19" s="7" t="s">
        <v>52</v>
      </c>
      <c r="C19" s="7" t="s">
        <v>20</v>
      </c>
      <c r="D19" s="8" t="s">
        <v>53</v>
      </c>
      <c r="E19" s="7" t="s">
        <v>22</v>
      </c>
      <c r="F19" s="7" t="s">
        <v>26</v>
      </c>
      <c r="G19" s="9">
        <v>6</v>
      </c>
      <c r="H19" s="9"/>
      <c r="I19" s="7">
        <v>28</v>
      </c>
      <c r="J19" s="7">
        <f t="shared" si="5"/>
        <v>5088.4</v>
      </c>
      <c r="K19" s="7">
        <f t="shared" si="1"/>
        <v>0</v>
      </c>
      <c r="L19" s="7">
        <f t="shared" si="2"/>
        <v>5088.4</v>
      </c>
      <c r="M19" s="7">
        <v>3392.27</v>
      </c>
      <c r="N19" s="7">
        <f t="shared" si="3"/>
        <v>0</v>
      </c>
      <c r="O19" s="18">
        <f t="shared" si="4"/>
        <v>3392.27</v>
      </c>
    </row>
    <row r="20" ht="33" spans="1:15">
      <c r="A20" s="6">
        <v>15</v>
      </c>
      <c r="B20" s="7" t="s">
        <v>54</v>
      </c>
      <c r="C20" s="7" t="s">
        <v>28</v>
      </c>
      <c r="D20" s="8" t="s">
        <v>55</v>
      </c>
      <c r="E20" s="7" t="s">
        <v>22</v>
      </c>
      <c r="F20" s="7" t="s">
        <v>26</v>
      </c>
      <c r="G20" s="9">
        <v>6</v>
      </c>
      <c r="H20" s="9"/>
      <c r="I20" s="7">
        <v>24</v>
      </c>
      <c r="J20" s="7">
        <f t="shared" si="5"/>
        <v>5088.4</v>
      </c>
      <c r="K20" s="7">
        <f t="shared" si="1"/>
        <v>0</v>
      </c>
      <c r="L20" s="7">
        <f t="shared" si="2"/>
        <v>5088.4</v>
      </c>
      <c r="M20" s="7">
        <v>3392.27</v>
      </c>
      <c r="N20" s="7">
        <f t="shared" si="3"/>
        <v>0</v>
      </c>
      <c r="O20" s="18">
        <f t="shared" si="4"/>
        <v>3392.27</v>
      </c>
    </row>
    <row r="21" ht="33" spans="1:15">
      <c r="A21" s="11">
        <v>16</v>
      </c>
      <c r="B21" s="12" t="s">
        <v>56</v>
      </c>
      <c r="C21" s="12" t="s">
        <v>20</v>
      </c>
      <c r="D21" s="13" t="s">
        <v>57</v>
      </c>
      <c r="E21" s="12" t="s">
        <v>22</v>
      </c>
      <c r="F21" s="12" t="s">
        <v>32</v>
      </c>
      <c r="G21" s="15">
        <v>2</v>
      </c>
      <c r="H21" s="15">
        <v>2</v>
      </c>
      <c r="I21" s="12">
        <v>2</v>
      </c>
      <c r="J21" s="12">
        <f>1260+840+3170.52+2113.68</f>
        <v>7384.2</v>
      </c>
      <c r="K21" s="12">
        <f t="shared" si="1"/>
        <v>583.86</v>
      </c>
      <c r="L21" s="12">
        <f t="shared" si="2"/>
        <v>7968.06</v>
      </c>
      <c r="M21" s="12">
        <f>J21*2/3</f>
        <v>4922.8</v>
      </c>
      <c r="N21" s="12">
        <f t="shared" si="3"/>
        <v>389.24</v>
      </c>
      <c r="O21" s="18">
        <f t="shared" si="4"/>
        <v>5312.04</v>
      </c>
    </row>
    <row r="22" ht="33" spans="1:15">
      <c r="A22" s="6">
        <v>17</v>
      </c>
      <c r="B22" s="7" t="s">
        <v>58</v>
      </c>
      <c r="C22" s="7" t="s">
        <v>28</v>
      </c>
      <c r="D22" s="8" t="s">
        <v>59</v>
      </c>
      <c r="E22" s="7" t="s">
        <v>22</v>
      </c>
      <c r="F22" s="7" t="s">
        <v>26</v>
      </c>
      <c r="G22" s="9">
        <v>6</v>
      </c>
      <c r="H22" s="9">
        <v>6</v>
      </c>
      <c r="I22" s="7">
        <v>35</v>
      </c>
      <c r="J22" s="7">
        <f t="shared" ref="J22:J25" si="6">(502.8+335.2)*5+(539.04+359.36)</f>
        <v>5088.4</v>
      </c>
      <c r="K22" s="7">
        <f t="shared" si="1"/>
        <v>1751.58</v>
      </c>
      <c r="L22" s="7">
        <f t="shared" si="2"/>
        <v>6839.98</v>
      </c>
      <c r="M22" s="7">
        <v>3392.27</v>
      </c>
      <c r="N22" s="7">
        <f t="shared" si="3"/>
        <v>1167.72</v>
      </c>
      <c r="O22" s="18">
        <f t="shared" si="4"/>
        <v>4559.99</v>
      </c>
    </row>
    <row r="23" ht="33" spans="1:15">
      <c r="A23" s="6">
        <v>18</v>
      </c>
      <c r="B23" s="7" t="s">
        <v>60</v>
      </c>
      <c r="C23" s="7" t="s">
        <v>20</v>
      </c>
      <c r="D23" s="8" t="s">
        <v>61</v>
      </c>
      <c r="E23" s="7" t="s">
        <v>22</v>
      </c>
      <c r="F23" s="7" t="s">
        <v>26</v>
      </c>
      <c r="G23" s="9">
        <v>6</v>
      </c>
      <c r="H23" s="9"/>
      <c r="I23" s="7">
        <v>25</v>
      </c>
      <c r="J23" s="7">
        <f t="shared" si="6"/>
        <v>5088.4</v>
      </c>
      <c r="K23" s="7">
        <f t="shared" si="1"/>
        <v>0</v>
      </c>
      <c r="L23" s="7">
        <f t="shared" si="2"/>
        <v>5088.4</v>
      </c>
      <c r="M23" s="7">
        <v>3392.27</v>
      </c>
      <c r="N23" s="7"/>
      <c r="O23" s="18">
        <f t="shared" si="4"/>
        <v>3392.27</v>
      </c>
    </row>
    <row r="24" ht="33" spans="1:15">
      <c r="A24" s="6">
        <v>19</v>
      </c>
      <c r="B24" s="7" t="s">
        <v>62</v>
      </c>
      <c r="C24" s="7" t="s">
        <v>28</v>
      </c>
      <c r="D24" s="8" t="s">
        <v>29</v>
      </c>
      <c r="E24" s="7" t="s">
        <v>22</v>
      </c>
      <c r="F24" s="7" t="s">
        <v>26</v>
      </c>
      <c r="G24" s="9">
        <v>6</v>
      </c>
      <c r="H24" s="9"/>
      <c r="I24" s="15">
        <v>23</v>
      </c>
      <c r="J24" s="7">
        <f t="shared" si="6"/>
        <v>5088.4</v>
      </c>
      <c r="K24" s="7">
        <f t="shared" si="1"/>
        <v>0</v>
      </c>
      <c r="L24" s="7">
        <f t="shared" si="2"/>
        <v>5088.4</v>
      </c>
      <c r="M24" s="7">
        <v>3392.27</v>
      </c>
      <c r="N24" s="7">
        <f t="shared" ref="N24:N29" si="7">K24*2/3</f>
        <v>0</v>
      </c>
      <c r="O24" s="18">
        <f t="shared" si="4"/>
        <v>3392.27</v>
      </c>
    </row>
    <row r="25" ht="33" spans="1:15">
      <c r="A25" s="6">
        <v>20</v>
      </c>
      <c r="B25" s="7" t="s">
        <v>63</v>
      </c>
      <c r="C25" s="7" t="s">
        <v>28</v>
      </c>
      <c r="D25" s="8" t="s">
        <v>64</v>
      </c>
      <c r="E25" s="7" t="s">
        <v>22</v>
      </c>
      <c r="F25" s="7" t="s">
        <v>26</v>
      </c>
      <c r="G25" s="9">
        <v>6</v>
      </c>
      <c r="H25" s="9"/>
      <c r="I25" s="12">
        <v>24</v>
      </c>
      <c r="J25" s="7">
        <f t="shared" si="6"/>
        <v>5088.4</v>
      </c>
      <c r="K25" s="7">
        <f t="shared" si="1"/>
        <v>0</v>
      </c>
      <c r="L25" s="7">
        <f t="shared" si="2"/>
        <v>5088.4</v>
      </c>
      <c r="M25" s="7">
        <v>3392.27</v>
      </c>
      <c r="N25" s="7">
        <f t="shared" si="7"/>
        <v>0</v>
      </c>
      <c r="O25" s="18">
        <f t="shared" si="4"/>
        <v>3392.27</v>
      </c>
    </row>
    <row r="26" ht="33" spans="1:15">
      <c r="A26" s="6">
        <v>21</v>
      </c>
      <c r="B26" s="7" t="s">
        <v>65</v>
      </c>
      <c r="C26" s="7" t="s">
        <v>20</v>
      </c>
      <c r="D26" s="8" t="s">
        <v>66</v>
      </c>
      <c r="E26" s="7" t="s">
        <v>22</v>
      </c>
      <c r="F26" s="7" t="s">
        <v>26</v>
      </c>
      <c r="G26" s="9">
        <v>4</v>
      </c>
      <c r="H26" s="9"/>
      <c r="I26" s="7">
        <v>36</v>
      </c>
      <c r="J26" s="7">
        <f>(502.8+335.2)*4</f>
        <v>3352</v>
      </c>
      <c r="K26" s="7">
        <f t="shared" si="1"/>
        <v>0</v>
      </c>
      <c r="L26" s="7">
        <f t="shared" si="2"/>
        <v>3352</v>
      </c>
      <c r="M26" s="7">
        <v>2234.67</v>
      </c>
      <c r="N26" s="7">
        <f t="shared" si="7"/>
        <v>0</v>
      </c>
      <c r="O26" s="18">
        <f t="shared" si="4"/>
        <v>2234.67</v>
      </c>
    </row>
    <row r="27" ht="33" spans="1:15">
      <c r="A27" s="6">
        <v>22</v>
      </c>
      <c r="B27" s="7" t="s">
        <v>67</v>
      </c>
      <c r="C27" s="7" t="s">
        <v>20</v>
      </c>
      <c r="D27" s="8" t="s">
        <v>68</v>
      </c>
      <c r="E27" s="16" t="s">
        <v>22</v>
      </c>
      <c r="F27" s="7" t="s">
        <v>26</v>
      </c>
      <c r="G27" s="9">
        <v>6</v>
      </c>
      <c r="H27" s="9">
        <v>6</v>
      </c>
      <c r="I27" s="9">
        <v>9</v>
      </c>
      <c r="J27" s="7">
        <f t="shared" ref="J27:J33" si="8">(502.8+335.2)*5+(539.04+359.36)</f>
        <v>5088.4</v>
      </c>
      <c r="K27" s="7">
        <f t="shared" si="1"/>
        <v>1751.58</v>
      </c>
      <c r="L27" s="7">
        <f t="shared" si="2"/>
        <v>6839.98</v>
      </c>
      <c r="M27" s="7">
        <v>3392.27</v>
      </c>
      <c r="N27" s="7">
        <f t="shared" si="7"/>
        <v>1167.72</v>
      </c>
      <c r="O27" s="18">
        <f t="shared" si="4"/>
        <v>4559.99</v>
      </c>
    </row>
    <row r="28" ht="33" spans="1:15">
      <c r="A28" s="6">
        <v>23</v>
      </c>
      <c r="B28" s="7" t="s">
        <v>69</v>
      </c>
      <c r="C28" s="7" t="s">
        <v>20</v>
      </c>
      <c r="D28" s="8" t="s">
        <v>70</v>
      </c>
      <c r="E28" s="7" t="s">
        <v>22</v>
      </c>
      <c r="F28" s="7" t="s">
        <v>26</v>
      </c>
      <c r="G28" s="9">
        <v>6</v>
      </c>
      <c r="H28" s="9"/>
      <c r="I28" s="7">
        <v>24</v>
      </c>
      <c r="J28" s="7">
        <f t="shared" si="8"/>
        <v>5088.4</v>
      </c>
      <c r="K28" s="7">
        <f t="shared" si="1"/>
        <v>0</v>
      </c>
      <c r="L28" s="7">
        <f t="shared" si="2"/>
        <v>5088.4</v>
      </c>
      <c r="M28" s="7">
        <v>3392.27</v>
      </c>
      <c r="N28" s="7">
        <f t="shared" si="7"/>
        <v>0</v>
      </c>
      <c r="O28" s="18">
        <f t="shared" si="4"/>
        <v>3392.27</v>
      </c>
    </row>
    <row r="29" ht="33" spans="1:15">
      <c r="A29" s="6">
        <v>24</v>
      </c>
      <c r="B29" s="7" t="s">
        <v>71</v>
      </c>
      <c r="C29" s="7" t="s">
        <v>20</v>
      </c>
      <c r="D29" s="8" t="s">
        <v>72</v>
      </c>
      <c r="E29" s="7" t="s">
        <v>22</v>
      </c>
      <c r="F29" s="7" t="s">
        <v>26</v>
      </c>
      <c r="G29" s="9">
        <v>6</v>
      </c>
      <c r="H29" s="9">
        <v>6</v>
      </c>
      <c r="I29" s="15">
        <v>29</v>
      </c>
      <c r="J29" s="7">
        <f t="shared" si="8"/>
        <v>5088.4</v>
      </c>
      <c r="K29" s="7">
        <f t="shared" si="1"/>
        <v>1751.58</v>
      </c>
      <c r="L29" s="7">
        <f t="shared" si="2"/>
        <v>6839.98</v>
      </c>
      <c r="M29" s="7">
        <v>3392.27</v>
      </c>
      <c r="N29" s="7">
        <f t="shared" si="7"/>
        <v>1167.72</v>
      </c>
      <c r="O29" s="18">
        <f t="shared" si="4"/>
        <v>4559.99</v>
      </c>
    </row>
    <row r="30" ht="33" spans="1:15">
      <c r="A30" s="6">
        <v>25</v>
      </c>
      <c r="B30" s="7" t="s">
        <v>73</v>
      </c>
      <c r="C30" s="7" t="s">
        <v>20</v>
      </c>
      <c r="D30" s="8" t="s">
        <v>74</v>
      </c>
      <c r="E30" s="7" t="s">
        <v>22</v>
      </c>
      <c r="F30" s="7" t="s">
        <v>26</v>
      </c>
      <c r="G30" s="9">
        <v>6</v>
      </c>
      <c r="H30" s="9"/>
      <c r="I30" s="7">
        <v>27</v>
      </c>
      <c r="J30" s="7">
        <f t="shared" si="8"/>
        <v>5088.4</v>
      </c>
      <c r="K30" s="7">
        <f t="shared" si="1"/>
        <v>0</v>
      </c>
      <c r="L30" s="7">
        <f t="shared" si="2"/>
        <v>5088.4</v>
      </c>
      <c r="M30" s="7">
        <v>3392.27</v>
      </c>
      <c r="N30" s="7"/>
      <c r="O30" s="18">
        <f t="shared" si="4"/>
        <v>3392.27</v>
      </c>
    </row>
    <row r="31" ht="33" spans="1:15">
      <c r="A31" s="6">
        <v>26</v>
      </c>
      <c r="B31" s="7" t="s">
        <v>75</v>
      </c>
      <c r="C31" s="7" t="s">
        <v>20</v>
      </c>
      <c r="D31" s="8" t="s">
        <v>76</v>
      </c>
      <c r="E31" s="16" t="s">
        <v>22</v>
      </c>
      <c r="F31" s="7" t="s">
        <v>26</v>
      </c>
      <c r="G31" s="9">
        <v>6</v>
      </c>
      <c r="H31" s="9">
        <v>6</v>
      </c>
      <c r="I31" s="9">
        <v>12</v>
      </c>
      <c r="J31" s="7">
        <f t="shared" si="8"/>
        <v>5088.4</v>
      </c>
      <c r="K31" s="7">
        <f t="shared" si="1"/>
        <v>1751.58</v>
      </c>
      <c r="L31" s="7">
        <f t="shared" si="2"/>
        <v>6839.98</v>
      </c>
      <c r="M31" s="7">
        <v>3392.27</v>
      </c>
      <c r="N31" s="7">
        <f t="shared" ref="N31:N43" si="9">K31*2/3</f>
        <v>1167.72</v>
      </c>
      <c r="O31" s="18">
        <f t="shared" si="4"/>
        <v>4559.99</v>
      </c>
    </row>
    <row r="32" ht="33" spans="1:15">
      <c r="A32" s="6">
        <v>27</v>
      </c>
      <c r="B32" s="7" t="s">
        <v>77</v>
      </c>
      <c r="C32" s="7" t="s">
        <v>28</v>
      </c>
      <c r="D32" s="8" t="s">
        <v>55</v>
      </c>
      <c r="E32" s="16" t="s">
        <v>22</v>
      </c>
      <c r="F32" s="7" t="s">
        <v>26</v>
      </c>
      <c r="G32" s="9">
        <v>6</v>
      </c>
      <c r="H32" s="9">
        <v>6</v>
      </c>
      <c r="I32" s="9">
        <v>7</v>
      </c>
      <c r="J32" s="7">
        <f t="shared" si="8"/>
        <v>5088.4</v>
      </c>
      <c r="K32" s="7">
        <f t="shared" si="1"/>
        <v>1751.58</v>
      </c>
      <c r="L32" s="7">
        <f t="shared" si="2"/>
        <v>6839.98</v>
      </c>
      <c r="M32" s="7">
        <v>3392.27</v>
      </c>
      <c r="N32" s="7">
        <f t="shared" si="9"/>
        <v>1167.72</v>
      </c>
      <c r="O32" s="18">
        <f t="shared" si="4"/>
        <v>4559.99</v>
      </c>
    </row>
    <row r="33" ht="33" spans="1:15">
      <c r="A33" s="6">
        <v>28</v>
      </c>
      <c r="B33" s="7" t="s">
        <v>78</v>
      </c>
      <c r="C33" s="7" t="s">
        <v>20</v>
      </c>
      <c r="D33" s="8" t="s">
        <v>79</v>
      </c>
      <c r="E33" s="7" t="s">
        <v>22</v>
      </c>
      <c r="F33" s="7" t="s">
        <v>26</v>
      </c>
      <c r="G33" s="9">
        <v>6</v>
      </c>
      <c r="H33" s="9">
        <v>6</v>
      </c>
      <c r="I33" s="7">
        <v>36</v>
      </c>
      <c r="J33" s="7">
        <f t="shared" si="8"/>
        <v>5088.4</v>
      </c>
      <c r="K33" s="7">
        <f t="shared" si="1"/>
        <v>1751.58</v>
      </c>
      <c r="L33" s="7">
        <f t="shared" si="2"/>
        <v>6839.98</v>
      </c>
      <c r="M33" s="7">
        <v>3392.27</v>
      </c>
      <c r="N33" s="7">
        <f t="shared" si="9"/>
        <v>1167.72</v>
      </c>
      <c r="O33" s="18">
        <f t="shared" si="4"/>
        <v>4559.99</v>
      </c>
    </row>
    <row r="34" ht="16.5" spans="1:15">
      <c r="A34" s="6">
        <v>29</v>
      </c>
      <c r="B34" s="7" t="s">
        <v>80</v>
      </c>
      <c r="C34" s="7" t="s">
        <v>20</v>
      </c>
      <c r="D34" s="8" t="s">
        <v>81</v>
      </c>
      <c r="E34" s="7" t="s">
        <v>22</v>
      </c>
      <c r="F34" s="7">
        <v>2024.12</v>
      </c>
      <c r="G34" s="9">
        <v>1</v>
      </c>
      <c r="H34" s="9">
        <v>1</v>
      </c>
      <c r="I34" s="9">
        <v>1</v>
      </c>
      <c r="J34" s="7">
        <f>539.04+359.36</f>
        <v>898.4</v>
      </c>
      <c r="K34" s="7">
        <f t="shared" si="1"/>
        <v>291.93</v>
      </c>
      <c r="L34" s="7">
        <f t="shared" si="2"/>
        <v>1190.33</v>
      </c>
      <c r="M34" s="7">
        <v>598.93</v>
      </c>
      <c r="N34" s="7">
        <f t="shared" si="9"/>
        <v>194.62</v>
      </c>
      <c r="O34" s="18">
        <f t="shared" si="4"/>
        <v>793.55</v>
      </c>
    </row>
    <row r="35" ht="33" spans="1:15">
      <c r="A35" s="6">
        <v>30</v>
      </c>
      <c r="B35" s="7" t="s">
        <v>82</v>
      </c>
      <c r="C35" s="7" t="s">
        <v>20</v>
      </c>
      <c r="D35" s="8" t="s">
        <v>83</v>
      </c>
      <c r="E35" s="7" t="s">
        <v>22</v>
      </c>
      <c r="F35" s="7" t="s">
        <v>26</v>
      </c>
      <c r="G35" s="9">
        <v>6</v>
      </c>
      <c r="H35" s="9">
        <v>6</v>
      </c>
      <c r="I35" s="7">
        <v>25</v>
      </c>
      <c r="J35" s="7">
        <f t="shared" ref="J35:J37" si="10">(502.8+335.2)*5+(539.04+359.36)</f>
        <v>5088.4</v>
      </c>
      <c r="K35" s="7">
        <f t="shared" si="1"/>
        <v>1751.58</v>
      </c>
      <c r="L35" s="7">
        <f t="shared" si="2"/>
        <v>6839.98</v>
      </c>
      <c r="M35" s="7">
        <v>3392.27</v>
      </c>
      <c r="N35" s="7">
        <f t="shared" si="9"/>
        <v>1167.72</v>
      </c>
      <c r="O35" s="18">
        <f t="shared" si="4"/>
        <v>4559.99</v>
      </c>
    </row>
    <row r="36" ht="33" spans="1:15">
      <c r="A36" s="11">
        <v>31</v>
      </c>
      <c r="B36" s="12" t="s">
        <v>84</v>
      </c>
      <c r="C36" s="12" t="s">
        <v>28</v>
      </c>
      <c r="D36" s="13" t="s">
        <v>29</v>
      </c>
      <c r="E36" s="14" t="s">
        <v>22</v>
      </c>
      <c r="F36" s="12" t="s">
        <v>26</v>
      </c>
      <c r="G36" s="15">
        <v>6</v>
      </c>
      <c r="H36" s="15">
        <v>6</v>
      </c>
      <c r="I36" s="15">
        <v>10</v>
      </c>
      <c r="J36" s="12">
        <f t="shared" si="10"/>
        <v>5088.4</v>
      </c>
      <c r="K36" s="12">
        <f t="shared" si="1"/>
        <v>1751.58</v>
      </c>
      <c r="L36" s="12">
        <f t="shared" si="2"/>
        <v>6839.98</v>
      </c>
      <c r="M36" s="7">
        <v>3392.27</v>
      </c>
      <c r="N36" s="12">
        <f t="shared" si="9"/>
        <v>1167.72</v>
      </c>
      <c r="O36" s="18">
        <f t="shared" si="4"/>
        <v>4559.99</v>
      </c>
    </row>
    <row r="37" ht="33" spans="1:15">
      <c r="A37" s="6">
        <v>32</v>
      </c>
      <c r="B37" s="7" t="s">
        <v>85</v>
      </c>
      <c r="C37" s="7" t="s">
        <v>20</v>
      </c>
      <c r="D37" s="8" t="s">
        <v>86</v>
      </c>
      <c r="E37" s="7" t="s">
        <v>22</v>
      </c>
      <c r="F37" s="7" t="s">
        <v>26</v>
      </c>
      <c r="G37" s="9">
        <v>6</v>
      </c>
      <c r="H37" s="9">
        <v>6</v>
      </c>
      <c r="I37" s="7">
        <v>29</v>
      </c>
      <c r="J37" s="7">
        <f t="shared" si="10"/>
        <v>5088.4</v>
      </c>
      <c r="K37" s="7">
        <f t="shared" si="1"/>
        <v>1751.58</v>
      </c>
      <c r="L37" s="7">
        <f t="shared" si="2"/>
        <v>6839.98</v>
      </c>
      <c r="M37" s="7">
        <v>3392.27</v>
      </c>
      <c r="N37" s="7">
        <f t="shared" si="9"/>
        <v>1167.72</v>
      </c>
      <c r="O37" s="18">
        <f t="shared" si="4"/>
        <v>4559.99</v>
      </c>
    </row>
    <row r="38" ht="33" spans="1:15">
      <c r="A38" s="6">
        <v>33</v>
      </c>
      <c r="B38" s="7" t="s">
        <v>87</v>
      </c>
      <c r="C38" s="7" t="s">
        <v>20</v>
      </c>
      <c r="D38" s="8" t="s">
        <v>88</v>
      </c>
      <c r="E38" s="7" t="s">
        <v>22</v>
      </c>
      <c r="F38" s="7" t="s">
        <v>23</v>
      </c>
      <c r="G38" s="7">
        <v>4</v>
      </c>
      <c r="H38" s="7">
        <v>4</v>
      </c>
      <c r="I38" s="7">
        <v>4</v>
      </c>
      <c r="J38" s="7">
        <f>(502.8+335.2)*4</f>
        <v>3352</v>
      </c>
      <c r="K38" s="7">
        <f t="shared" si="1"/>
        <v>1167.72</v>
      </c>
      <c r="L38" s="7">
        <f t="shared" si="2"/>
        <v>4519.72</v>
      </c>
      <c r="M38" s="7">
        <v>2234.67</v>
      </c>
      <c r="N38" s="7">
        <f t="shared" si="9"/>
        <v>778.48</v>
      </c>
      <c r="O38" s="18">
        <f t="shared" si="4"/>
        <v>3013.15</v>
      </c>
    </row>
    <row r="39" ht="33" spans="1:15">
      <c r="A39" s="6">
        <v>34</v>
      </c>
      <c r="B39" s="7" t="s">
        <v>89</v>
      </c>
      <c r="C39" s="7" t="s">
        <v>20</v>
      </c>
      <c r="D39" s="8" t="s">
        <v>90</v>
      </c>
      <c r="E39" s="7" t="s">
        <v>22</v>
      </c>
      <c r="F39" s="7" t="s">
        <v>26</v>
      </c>
      <c r="G39" s="9">
        <v>6</v>
      </c>
      <c r="H39" s="9">
        <v>6</v>
      </c>
      <c r="I39" s="9">
        <v>11</v>
      </c>
      <c r="J39" s="7">
        <f t="shared" ref="J39:J43" si="11">(502.8+335.2)*5+(539.04+359.36)</f>
        <v>5088.4</v>
      </c>
      <c r="K39" s="7">
        <f t="shared" si="1"/>
        <v>1751.58</v>
      </c>
      <c r="L39" s="7">
        <f t="shared" si="2"/>
        <v>6839.98</v>
      </c>
      <c r="M39" s="7">
        <v>3392.27</v>
      </c>
      <c r="N39" s="7">
        <f t="shared" si="9"/>
        <v>1167.72</v>
      </c>
      <c r="O39" s="18">
        <f t="shared" si="4"/>
        <v>4559.99</v>
      </c>
    </row>
    <row r="40" ht="33" spans="1:15">
      <c r="A40" s="11">
        <v>35</v>
      </c>
      <c r="B40" s="12" t="s">
        <v>91</v>
      </c>
      <c r="C40" s="12" t="s">
        <v>28</v>
      </c>
      <c r="D40" s="13" t="s">
        <v>92</v>
      </c>
      <c r="E40" s="12" t="s">
        <v>22</v>
      </c>
      <c r="F40" s="12" t="s">
        <v>26</v>
      </c>
      <c r="G40" s="15">
        <v>6</v>
      </c>
      <c r="H40" s="15">
        <v>6</v>
      </c>
      <c r="I40" s="15">
        <v>11</v>
      </c>
      <c r="J40" s="12">
        <f t="shared" si="11"/>
        <v>5088.4</v>
      </c>
      <c r="K40" s="12">
        <f t="shared" si="1"/>
        <v>1751.58</v>
      </c>
      <c r="L40" s="12">
        <f t="shared" si="2"/>
        <v>6839.98</v>
      </c>
      <c r="M40" s="7">
        <v>3392.27</v>
      </c>
      <c r="N40" s="12">
        <f t="shared" si="9"/>
        <v>1167.72</v>
      </c>
      <c r="O40" s="18">
        <f t="shared" si="4"/>
        <v>4559.99</v>
      </c>
    </row>
    <row r="41" ht="33" spans="1:15">
      <c r="A41" s="6">
        <v>36</v>
      </c>
      <c r="B41" s="7" t="s">
        <v>93</v>
      </c>
      <c r="C41" s="7" t="s">
        <v>20</v>
      </c>
      <c r="D41" s="8" t="s">
        <v>94</v>
      </c>
      <c r="E41" s="7" t="s">
        <v>22</v>
      </c>
      <c r="F41" s="7" t="s">
        <v>26</v>
      </c>
      <c r="G41" s="9">
        <v>6</v>
      </c>
      <c r="H41" s="9">
        <v>6</v>
      </c>
      <c r="I41" s="7">
        <v>13</v>
      </c>
      <c r="J41" s="7">
        <f t="shared" si="11"/>
        <v>5088.4</v>
      </c>
      <c r="K41" s="7">
        <f t="shared" si="1"/>
        <v>1751.58</v>
      </c>
      <c r="L41" s="7">
        <f t="shared" si="2"/>
        <v>6839.98</v>
      </c>
      <c r="M41" s="7">
        <v>3392.27</v>
      </c>
      <c r="N41" s="7">
        <f t="shared" si="9"/>
        <v>1167.72</v>
      </c>
      <c r="O41" s="18">
        <f t="shared" si="4"/>
        <v>4559.99</v>
      </c>
    </row>
    <row r="42" ht="33" spans="1:15">
      <c r="A42" s="6">
        <v>37</v>
      </c>
      <c r="B42" s="7" t="s">
        <v>95</v>
      </c>
      <c r="C42" s="7" t="s">
        <v>20</v>
      </c>
      <c r="D42" s="8" t="s">
        <v>49</v>
      </c>
      <c r="E42" s="7" t="s">
        <v>22</v>
      </c>
      <c r="F42" s="7" t="s">
        <v>26</v>
      </c>
      <c r="G42" s="9">
        <v>6</v>
      </c>
      <c r="H42" s="9">
        <v>6</v>
      </c>
      <c r="I42" s="7">
        <v>27</v>
      </c>
      <c r="J42" s="7">
        <f t="shared" si="11"/>
        <v>5088.4</v>
      </c>
      <c r="K42" s="7">
        <f t="shared" si="1"/>
        <v>1751.58</v>
      </c>
      <c r="L42" s="7">
        <f t="shared" si="2"/>
        <v>6839.98</v>
      </c>
      <c r="M42" s="7">
        <v>3392.27</v>
      </c>
      <c r="N42" s="19">
        <f t="shared" si="9"/>
        <v>1167.72</v>
      </c>
      <c r="O42" s="18">
        <f t="shared" si="4"/>
        <v>4559.99</v>
      </c>
    </row>
    <row r="43" ht="33" spans="1:15">
      <c r="A43" s="6">
        <v>38</v>
      </c>
      <c r="B43" s="7" t="s">
        <v>96</v>
      </c>
      <c r="C43" s="7" t="s">
        <v>28</v>
      </c>
      <c r="D43" s="8" t="s">
        <v>97</v>
      </c>
      <c r="E43" s="7" t="s">
        <v>22</v>
      </c>
      <c r="F43" s="7" t="s">
        <v>26</v>
      </c>
      <c r="G43" s="9">
        <v>6</v>
      </c>
      <c r="H43" s="9">
        <v>6</v>
      </c>
      <c r="I43" s="9">
        <v>9</v>
      </c>
      <c r="J43" s="7">
        <f t="shared" si="11"/>
        <v>5088.4</v>
      </c>
      <c r="K43" s="7">
        <f t="shared" si="1"/>
        <v>1751.58</v>
      </c>
      <c r="L43" s="7">
        <f t="shared" si="2"/>
        <v>6839.98</v>
      </c>
      <c r="M43" s="7">
        <v>3392.27</v>
      </c>
      <c r="N43" s="7">
        <f t="shared" si="9"/>
        <v>1167.72</v>
      </c>
      <c r="O43" s="18">
        <f t="shared" si="4"/>
        <v>4559.99</v>
      </c>
    </row>
    <row r="44" ht="33" spans="1:15">
      <c r="A44" s="6">
        <v>39</v>
      </c>
      <c r="B44" s="7" t="s">
        <v>98</v>
      </c>
      <c r="C44" s="7" t="s">
        <v>28</v>
      </c>
      <c r="D44" s="8" t="s">
        <v>99</v>
      </c>
      <c r="E44" s="7" t="s">
        <v>22</v>
      </c>
      <c r="F44" s="7" t="s">
        <v>26</v>
      </c>
      <c r="G44" s="9">
        <v>5</v>
      </c>
      <c r="H44" s="9"/>
      <c r="I44" s="7">
        <v>32</v>
      </c>
      <c r="J44" s="7">
        <f>(502.8+335.2)*4+(539.04+359.36)</f>
        <v>4250.4</v>
      </c>
      <c r="K44" s="7">
        <f t="shared" si="1"/>
        <v>0</v>
      </c>
      <c r="L44" s="7">
        <f t="shared" si="2"/>
        <v>4250.4</v>
      </c>
      <c r="M44" s="7">
        <f>J44*2/3</f>
        <v>2833.6</v>
      </c>
      <c r="N44" s="7"/>
      <c r="O44" s="18">
        <f t="shared" si="4"/>
        <v>2833.6</v>
      </c>
    </row>
    <row r="45" ht="33" spans="1:15">
      <c r="A45" s="6">
        <v>40</v>
      </c>
      <c r="B45" s="7" t="s">
        <v>100</v>
      </c>
      <c r="C45" s="7" t="s">
        <v>28</v>
      </c>
      <c r="D45" s="8" t="s">
        <v>101</v>
      </c>
      <c r="E45" s="7" t="s">
        <v>22</v>
      </c>
      <c r="F45" s="7" t="s">
        <v>26</v>
      </c>
      <c r="G45" s="9">
        <v>6</v>
      </c>
      <c r="H45" s="9"/>
      <c r="I45" s="7">
        <v>32</v>
      </c>
      <c r="J45" s="7">
        <f t="shared" ref="J45:J52" si="12">(502.8+335.2)*5+(539.04+359.36)</f>
        <v>5088.4</v>
      </c>
      <c r="K45" s="7">
        <f t="shared" si="1"/>
        <v>0</v>
      </c>
      <c r="L45" s="7">
        <f t="shared" si="2"/>
        <v>5088.4</v>
      </c>
      <c r="M45" s="7">
        <v>3392.27</v>
      </c>
      <c r="N45" s="7"/>
      <c r="O45" s="18">
        <f t="shared" si="4"/>
        <v>3392.27</v>
      </c>
    </row>
    <row r="46" ht="33" spans="1:15">
      <c r="A46" s="6">
        <v>41</v>
      </c>
      <c r="B46" s="7" t="s">
        <v>102</v>
      </c>
      <c r="C46" s="7" t="s">
        <v>20</v>
      </c>
      <c r="D46" s="8" t="s">
        <v>103</v>
      </c>
      <c r="E46" s="16" t="s">
        <v>22</v>
      </c>
      <c r="F46" s="7" t="s">
        <v>26</v>
      </c>
      <c r="G46" s="9">
        <v>6</v>
      </c>
      <c r="H46" s="9">
        <v>6</v>
      </c>
      <c r="I46" s="9">
        <v>12</v>
      </c>
      <c r="J46" s="7">
        <f t="shared" si="12"/>
        <v>5088.4</v>
      </c>
      <c r="K46" s="7">
        <f t="shared" si="1"/>
        <v>1751.58</v>
      </c>
      <c r="L46" s="7">
        <f t="shared" si="2"/>
        <v>6839.98</v>
      </c>
      <c r="M46" s="7">
        <v>3392.27</v>
      </c>
      <c r="N46" s="7">
        <f t="shared" ref="N46:N55" si="13">K46*2/3</f>
        <v>1167.72</v>
      </c>
      <c r="O46" s="18">
        <f t="shared" si="4"/>
        <v>4559.99</v>
      </c>
    </row>
    <row r="47" ht="33" spans="1:15">
      <c r="A47" s="6">
        <v>42</v>
      </c>
      <c r="B47" s="7" t="s">
        <v>104</v>
      </c>
      <c r="C47" s="7" t="s">
        <v>20</v>
      </c>
      <c r="D47" s="8" t="s">
        <v>105</v>
      </c>
      <c r="E47" s="7" t="s">
        <v>22</v>
      </c>
      <c r="F47" s="7" t="s">
        <v>26</v>
      </c>
      <c r="G47" s="9">
        <v>6</v>
      </c>
      <c r="H47" s="9"/>
      <c r="I47" s="7">
        <v>20</v>
      </c>
      <c r="J47" s="7">
        <f t="shared" si="12"/>
        <v>5088.4</v>
      </c>
      <c r="K47" s="7">
        <f t="shared" si="1"/>
        <v>0</v>
      </c>
      <c r="L47" s="7">
        <f t="shared" si="2"/>
        <v>5088.4</v>
      </c>
      <c r="M47" s="7">
        <v>3392.27</v>
      </c>
      <c r="N47" s="7"/>
      <c r="O47" s="18">
        <f t="shared" si="4"/>
        <v>3392.27</v>
      </c>
    </row>
    <row r="48" ht="33" spans="1:15">
      <c r="A48" s="6">
        <v>43</v>
      </c>
      <c r="B48" s="7" t="s">
        <v>106</v>
      </c>
      <c r="C48" s="7" t="s">
        <v>20</v>
      </c>
      <c r="D48" s="8" t="s">
        <v>107</v>
      </c>
      <c r="E48" s="7" t="s">
        <v>22</v>
      </c>
      <c r="F48" s="7" t="s">
        <v>26</v>
      </c>
      <c r="G48" s="9">
        <v>6</v>
      </c>
      <c r="H48" s="9">
        <v>6</v>
      </c>
      <c r="I48" s="7">
        <v>6</v>
      </c>
      <c r="J48" s="7">
        <f t="shared" si="12"/>
        <v>5088.4</v>
      </c>
      <c r="K48" s="7">
        <f t="shared" si="1"/>
        <v>1751.58</v>
      </c>
      <c r="L48" s="7">
        <f t="shared" si="2"/>
        <v>6839.98</v>
      </c>
      <c r="M48" s="7">
        <v>3392.27</v>
      </c>
      <c r="N48" s="7">
        <f t="shared" si="13"/>
        <v>1167.72</v>
      </c>
      <c r="O48" s="18">
        <f t="shared" si="4"/>
        <v>4559.99</v>
      </c>
    </row>
    <row r="49" ht="33" spans="1:15">
      <c r="A49" s="6">
        <v>44</v>
      </c>
      <c r="B49" s="7" t="s">
        <v>108</v>
      </c>
      <c r="C49" s="7" t="s">
        <v>20</v>
      </c>
      <c r="D49" s="8" t="s">
        <v>109</v>
      </c>
      <c r="E49" s="7" t="s">
        <v>22</v>
      </c>
      <c r="F49" s="7" t="s">
        <v>26</v>
      </c>
      <c r="G49" s="9">
        <v>6</v>
      </c>
      <c r="H49" s="9">
        <v>6</v>
      </c>
      <c r="I49" s="9">
        <v>23</v>
      </c>
      <c r="J49" s="7">
        <f t="shared" si="12"/>
        <v>5088.4</v>
      </c>
      <c r="K49" s="7">
        <f t="shared" si="1"/>
        <v>1751.58</v>
      </c>
      <c r="L49" s="7">
        <f t="shared" si="2"/>
        <v>6839.98</v>
      </c>
      <c r="M49" s="19">
        <f>J49*2/3</f>
        <v>3392.26666666667</v>
      </c>
      <c r="N49" s="19">
        <f t="shared" si="13"/>
        <v>1167.72</v>
      </c>
      <c r="O49" s="18">
        <f t="shared" si="4"/>
        <v>4559.98666666667</v>
      </c>
    </row>
    <row r="50" ht="33" spans="1:15">
      <c r="A50" s="6">
        <v>45</v>
      </c>
      <c r="B50" s="7" t="s">
        <v>110</v>
      </c>
      <c r="C50" s="7" t="s">
        <v>20</v>
      </c>
      <c r="D50" s="8" t="s">
        <v>111</v>
      </c>
      <c r="E50" s="16" t="s">
        <v>22</v>
      </c>
      <c r="F50" s="7" t="s">
        <v>26</v>
      </c>
      <c r="G50" s="9">
        <v>6</v>
      </c>
      <c r="H50" s="9">
        <v>6</v>
      </c>
      <c r="I50" s="9">
        <v>11</v>
      </c>
      <c r="J50" s="7">
        <f t="shared" si="12"/>
        <v>5088.4</v>
      </c>
      <c r="K50" s="7">
        <f t="shared" si="1"/>
        <v>1751.58</v>
      </c>
      <c r="L50" s="7">
        <f t="shared" si="2"/>
        <v>6839.98</v>
      </c>
      <c r="M50" s="7">
        <v>3392.27</v>
      </c>
      <c r="N50" s="7">
        <f t="shared" si="13"/>
        <v>1167.72</v>
      </c>
      <c r="O50" s="18">
        <f t="shared" si="4"/>
        <v>4559.99</v>
      </c>
    </row>
    <row r="51" ht="33" spans="1:15">
      <c r="A51" s="6">
        <v>46</v>
      </c>
      <c r="B51" s="7" t="s">
        <v>112</v>
      </c>
      <c r="C51" s="7" t="s">
        <v>28</v>
      </c>
      <c r="D51" s="8" t="s">
        <v>113</v>
      </c>
      <c r="E51" s="7" t="s">
        <v>22</v>
      </c>
      <c r="F51" s="7" t="s">
        <v>26</v>
      </c>
      <c r="G51" s="9">
        <v>6</v>
      </c>
      <c r="H51" s="9">
        <v>6</v>
      </c>
      <c r="I51" s="9">
        <v>12</v>
      </c>
      <c r="J51" s="7">
        <f t="shared" si="12"/>
        <v>5088.4</v>
      </c>
      <c r="K51" s="7">
        <f t="shared" si="1"/>
        <v>1751.58</v>
      </c>
      <c r="L51" s="7">
        <f t="shared" si="2"/>
        <v>6839.98</v>
      </c>
      <c r="M51" s="7">
        <v>3392.27</v>
      </c>
      <c r="N51" s="7">
        <f t="shared" si="13"/>
        <v>1167.72</v>
      </c>
      <c r="O51" s="18">
        <f t="shared" si="4"/>
        <v>4559.99</v>
      </c>
    </row>
    <row r="52" ht="33" spans="1:15">
      <c r="A52" s="6">
        <v>47</v>
      </c>
      <c r="B52" s="7" t="s">
        <v>114</v>
      </c>
      <c r="C52" s="7" t="s">
        <v>20</v>
      </c>
      <c r="D52" s="8" t="s">
        <v>115</v>
      </c>
      <c r="E52" s="7" t="s">
        <v>22</v>
      </c>
      <c r="F52" s="7" t="s">
        <v>26</v>
      </c>
      <c r="G52" s="9">
        <v>6</v>
      </c>
      <c r="H52" s="9">
        <v>6</v>
      </c>
      <c r="I52" s="9">
        <v>12</v>
      </c>
      <c r="J52" s="7">
        <f t="shared" si="12"/>
        <v>5088.4</v>
      </c>
      <c r="K52" s="7">
        <f t="shared" si="1"/>
        <v>1751.58</v>
      </c>
      <c r="L52" s="7">
        <f t="shared" si="2"/>
        <v>6839.98</v>
      </c>
      <c r="M52" s="7">
        <v>3392.27</v>
      </c>
      <c r="N52" s="7">
        <f t="shared" si="13"/>
        <v>1167.72</v>
      </c>
      <c r="O52" s="18">
        <f t="shared" si="4"/>
        <v>4559.99</v>
      </c>
    </row>
    <row r="53" ht="33" spans="1:15">
      <c r="A53" s="6">
        <v>48</v>
      </c>
      <c r="B53" s="7" t="s">
        <v>116</v>
      </c>
      <c r="C53" s="7" t="s">
        <v>20</v>
      </c>
      <c r="D53" s="8" t="s">
        <v>117</v>
      </c>
      <c r="E53" s="7" t="s">
        <v>22</v>
      </c>
      <c r="F53" s="7" t="s">
        <v>118</v>
      </c>
      <c r="G53" s="9">
        <v>3</v>
      </c>
      <c r="H53" s="9">
        <v>3</v>
      </c>
      <c r="I53" s="7">
        <v>3</v>
      </c>
      <c r="J53" s="7">
        <f>(502.8+335.2)*2+(539.04+359.36)</f>
        <v>2574.4</v>
      </c>
      <c r="K53" s="7">
        <f t="shared" si="1"/>
        <v>875.79</v>
      </c>
      <c r="L53" s="7">
        <f t="shared" si="2"/>
        <v>3450.19</v>
      </c>
      <c r="M53" s="7">
        <v>1716.27</v>
      </c>
      <c r="N53" s="7">
        <f t="shared" si="13"/>
        <v>583.86</v>
      </c>
      <c r="O53" s="18">
        <f t="shared" si="4"/>
        <v>2300.13</v>
      </c>
    </row>
    <row r="54" ht="33" spans="1:15">
      <c r="A54" s="6">
        <v>49</v>
      </c>
      <c r="B54" s="7" t="s">
        <v>119</v>
      </c>
      <c r="C54" s="7" t="s">
        <v>28</v>
      </c>
      <c r="D54" s="8" t="s">
        <v>120</v>
      </c>
      <c r="E54" s="7" t="s">
        <v>22</v>
      </c>
      <c r="F54" s="7" t="s">
        <v>121</v>
      </c>
      <c r="G54" s="9">
        <v>5</v>
      </c>
      <c r="H54" s="9">
        <v>5</v>
      </c>
      <c r="I54" s="7">
        <v>5</v>
      </c>
      <c r="J54" s="7">
        <f>(502.8+335.2)*4+(539.04+359.36)</f>
        <v>4250.4</v>
      </c>
      <c r="K54" s="7">
        <f t="shared" si="1"/>
        <v>1459.65</v>
      </c>
      <c r="L54" s="7">
        <f t="shared" si="2"/>
        <v>5710.05</v>
      </c>
      <c r="M54" s="7">
        <f>J54*2/3</f>
        <v>2833.6</v>
      </c>
      <c r="N54" s="7">
        <f t="shared" si="13"/>
        <v>973.1</v>
      </c>
      <c r="O54" s="18">
        <f t="shared" si="4"/>
        <v>3806.7</v>
      </c>
    </row>
    <row r="55" ht="33" spans="1:15">
      <c r="A55" s="6">
        <v>50</v>
      </c>
      <c r="B55" s="7" t="s">
        <v>122</v>
      </c>
      <c r="C55" s="7" t="s">
        <v>20</v>
      </c>
      <c r="D55" s="8" t="s">
        <v>123</v>
      </c>
      <c r="E55" s="7" t="s">
        <v>22</v>
      </c>
      <c r="F55" s="7" t="s">
        <v>26</v>
      </c>
      <c r="G55" s="9">
        <v>6</v>
      </c>
      <c r="H55" s="9">
        <v>6</v>
      </c>
      <c r="I55" s="7">
        <v>13</v>
      </c>
      <c r="J55" s="7">
        <f t="shared" ref="J55:J63" si="14">(502.8+335.2)*5+(539.04+359.36)</f>
        <v>5088.4</v>
      </c>
      <c r="K55" s="7">
        <f t="shared" si="1"/>
        <v>1751.58</v>
      </c>
      <c r="L55" s="7">
        <f t="shared" si="2"/>
        <v>6839.98</v>
      </c>
      <c r="M55" s="7">
        <v>3392.27</v>
      </c>
      <c r="N55" s="7">
        <f t="shared" si="13"/>
        <v>1167.72</v>
      </c>
      <c r="O55" s="18">
        <f t="shared" si="4"/>
        <v>4559.99</v>
      </c>
    </row>
    <row r="56" ht="33" spans="1:15">
      <c r="A56" s="6">
        <v>51</v>
      </c>
      <c r="B56" s="7" t="s">
        <v>124</v>
      </c>
      <c r="C56" s="7" t="s">
        <v>20</v>
      </c>
      <c r="D56" s="8" t="s">
        <v>66</v>
      </c>
      <c r="E56" s="7" t="s">
        <v>22</v>
      </c>
      <c r="F56" s="7" t="s">
        <v>26</v>
      </c>
      <c r="G56" s="9">
        <v>6</v>
      </c>
      <c r="H56" s="9"/>
      <c r="I56" s="7">
        <v>28</v>
      </c>
      <c r="J56" s="7">
        <f t="shared" si="14"/>
        <v>5088.4</v>
      </c>
      <c r="K56" s="7">
        <f t="shared" si="1"/>
        <v>0</v>
      </c>
      <c r="L56" s="7">
        <f t="shared" si="2"/>
        <v>5088.4</v>
      </c>
      <c r="M56" s="7">
        <v>3392.27</v>
      </c>
      <c r="N56" s="7"/>
      <c r="O56" s="18">
        <f t="shared" si="4"/>
        <v>3392.27</v>
      </c>
    </row>
    <row r="57" ht="33" spans="1:15">
      <c r="A57" s="6">
        <v>52</v>
      </c>
      <c r="B57" s="7" t="s">
        <v>125</v>
      </c>
      <c r="C57" s="7" t="s">
        <v>20</v>
      </c>
      <c r="D57" s="8" t="s">
        <v>126</v>
      </c>
      <c r="E57" s="7" t="s">
        <v>22</v>
      </c>
      <c r="F57" s="7" t="s">
        <v>26</v>
      </c>
      <c r="G57" s="9">
        <v>6</v>
      </c>
      <c r="H57" s="9">
        <v>6</v>
      </c>
      <c r="I57" s="9">
        <v>10</v>
      </c>
      <c r="J57" s="7">
        <f t="shared" si="14"/>
        <v>5088.4</v>
      </c>
      <c r="K57" s="7">
        <f t="shared" si="1"/>
        <v>1751.58</v>
      </c>
      <c r="L57" s="7">
        <f t="shared" si="2"/>
        <v>6839.98</v>
      </c>
      <c r="M57" s="7">
        <v>3392.27</v>
      </c>
      <c r="N57" s="7">
        <f t="shared" ref="N57:N61" si="15">K57*2/3</f>
        <v>1167.72</v>
      </c>
      <c r="O57" s="18">
        <f t="shared" si="4"/>
        <v>4559.99</v>
      </c>
    </row>
    <row r="58" ht="33" spans="1:15">
      <c r="A58" s="6">
        <v>53</v>
      </c>
      <c r="B58" s="7" t="s">
        <v>127</v>
      </c>
      <c r="C58" s="7" t="s">
        <v>20</v>
      </c>
      <c r="D58" s="8" t="s">
        <v>128</v>
      </c>
      <c r="E58" s="7" t="s">
        <v>22</v>
      </c>
      <c r="F58" s="7" t="s">
        <v>26</v>
      </c>
      <c r="G58" s="9">
        <v>6</v>
      </c>
      <c r="H58" s="9"/>
      <c r="I58" s="7">
        <v>36</v>
      </c>
      <c r="J58" s="7">
        <f t="shared" si="14"/>
        <v>5088.4</v>
      </c>
      <c r="K58" s="7">
        <f t="shared" si="1"/>
        <v>0</v>
      </c>
      <c r="L58" s="7">
        <f t="shared" si="2"/>
        <v>5088.4</v>
      </c>
      <c r="M58" s="7">
        <v>3392.27</v>
      </c>
      <c r="N58" s="7"/>
      <c r="O58" s="18">
        <f t="shared" si="4"/>
        <v>3392.27</v>
      </c>
    </row>
    <row r="59" ht="33" spans="1:15">
      <c r="A59" s="6">
        <v>54</v>
      </c>
      <c r="B59" s="7" t="s">
        <v>129</v>
      </c>
      <c r="C59" s="7" t="s">
        <v>28</v>
      </c>
      <c r="D59" s="8" t="s">
        <v>130</v>
      </c>
      <c r="E59" s="7" t="s">
        <v>22</v>
      </c>
      <c r="F59" s="7" t="s">
        <v>26</v>
      </c>
      <c r="G59" s="9">
        <v>6</v>
      </c>
      <c r="H59" s="9"/>
      <c r="I59" s="7">
        <v>27</v>
      </c>
      <c r="J59" s="7">
        <f t="shared" si="14"/>
        <v>5088.4</v>
      </c>
      <c r="K59" s="7">
        <f t="shared" si="1"/>
        <v>0</v>
      </c>
      <c r="L59" s="7">
        <f t="shared" si="2"/>
        <v>5088.4</v>
      </c>
      <c r="M59" s="7">
        <v>3392.27</v>
      </c>
      <c r="N59" s="7"/>
      <c r="O59" s="18">
        <f t="shared" si="4"/>
        <v>3392.27</v>
      </c>
    </row>
    <row r="60" ht="33" spans="1:15">
      <c r="A60" s="6">
        <v>55</v>
      </c>
      <c r="B60" s="7" t="s">
        <v>131</v>
      </c>
      <c r="C60" s="7" t="s">
        <v>20</v>
      </c>
      <c r="D60" s="8" t="s">
        <v>132</v>
      </c>
      <c r="E60" s="7" t="s">
        <v>22</v>
      </c>
      <c r="F60" s="7" t="s">
        <v>26</v>
      </c>
      <c r="G60" s="9">
        <v>6</v>
      </c>
      <c r="H60" s="9">
        <v>6</v>
      </c>
      <c r="I60" s="9">
        <v>10</v>
      </c>
      <c r="J60" s="7">
        <f t="shared" si="14"/>
        <v>5088.4</v>
      </c>
      <c r="K60" s="7">
        <f t="shared" si="1"/>
        <v>1751.58</v>
      </c>
      <c r="L60" s="7">
        <f t="shared" si="2"/>
        <v>6839.98</v>
      </c>
      <c r="M60" s="7">
        <v>3392.27</v>
      </c>
      <c r="N60" s="7">
        <f t="shared" si="15"/>
        <v>1167.72</v>
      </c>
      <c r="O60" s="18">
        <f t="shared" si="4"/>
        <v>4559.99</v>
      </c>
    </row>
    <row r="61" ht="33" spans="1:15">
      <c r="A61" s="6">
        <v>56</v>
      </c>
      <c r="B61" s="7" t="s">
        <v>133</v>
      </c>
      <c r="C61" s="7" t="s">
        <v>20</v>
      </c>
      <c r="D61" s="8" t="s">
        <v>134</v>
      </c>
      <c r="E61" s="7" t="s">
        <v>22</v>
      </c>
      <c r="F61" s="7" t="s">
        <v>26</v>
      </c>
      <c r="G61" s="9">
        <v>6</v>
      </c>
      <c r="H61" s="9">
        <v>6</v>
      </c>
      <c r="I61" s="9">
        <v>10</v>
      </c>
      <c r="J61" s="7">
        <f t="shared" si="14"/>
        <v>5088.4</v>
      </c>
      <c r="K61" s="7">
        <f t="shared" si="1"/>
        <v>1751.58</v>
      </c>
      <c r="L61" s="7">
        <f t="shared" si="2"/>
        <v>6839.98</v>
      </c>
      <c r="M61" s="7">
        <v>3392.27</v>
      </c>
      <c r="N61" s="7">
        <f t="shared" si="15"/>
        <v>1167.72</v>
      </c>
      <c r="O61" s="18">
        <f t="shared" si="4"/>
        <v>4559.99</v>
      </c>
    </row>
    <row r="62" ht="33" spans="1:15">
      <c r="A62" s="11">
        <v>57</v>
      </c>
      <c r="B62" s="12" t="s">
        <v>135</v>
      </c>
      <c r="C62" s="12" t="s">
        <v>20</v>
      </c>
      <c r="D62" s="13" t="s">
        <v>136</v>
      </c>
      <c r="E62" s="12" t="s">
        <v>22</v>
      </c>
      <c r="F62" s="12" t="s">
        <v>26</v>
      </c>
      <c r="G62" s="15">
        <v>6</v>
      </c>
      <c r="H62" s="15"/>
      <c r="I62" s="12">
        <v>27</v>
      </c>
      <c r="J62" s="12">
        <f t="shared" si="14"/>
        <v>5088.4</v>
      </c>
      <c r="K62" s="12">
        <f t="shared" si="1"/>
        <v>0</v>
      </c>
      <c r="L62" s="12">
        <f t="shared" si="2"/>
        <v>5088.4</v>
      </c>
      <c r="M62" s="21">
        <f>J62*2/3</f>
        <v>3392.26666666667</v>
      </c>
      <c r="N62" s="12"/>
      <c r="O62" s="18">
        <f t="shared" si="4"/>
        <v>3392.26666666667</v>
      </c>
    </row>
    <row r="63" ht="33" spans="1:15">
      <c r="A63" s="6">
        <v>58</v>
      </c>
      <c r="B63" s="7" t="s">
        <v>137</v>
      </c>
      <c r="C63" s="7" t="s">
        <v>20</v>
      </c>
      <c r="D63" s="8" t="s">
        <v>138</v>
      </c>
      <c r="E63" s="7" t="s">
        <v>22</v>
      </c>
      <c r="F63" s="7" t="s">
        <v>26</v>
      </c>
      <c r="G63" s="9">
        <v>6</v>
      </c>
      <c r="H63" s="9">
        <v>6</v>
      </c>
      <c r="I63" s="7">
        <v>36</v>
      </c>
      <c r="J63" s="7">
        <f t="shared" si="14"/>
        <v>5088.4</v>
      </c>
      <c r="K63" s="7">
        <f t="shared" si="1"/>
        <v>1751.58</v>
      </c>
      <c r="L63" s="7">
        <f t="shared" si="2"/>
        <v>6839.98</v>
      </c>
      <c r="M63" s="7">
        <v>3392.27</v>
      </c>
      <c r="N63" s="7">
        <f t="shared" ref="N63:N67" si="16">K63*2/3</f>
        <v>1167.72</v>
      </c>
      <c r="O63" s="18">
        <f t="shared" si="4"/>
        <v>4559.99</v>
      </c>
    </row>
    <row r="64" ht="33" spans="1:15">
      <c r="A64" s="11">
        <v>59</v>
      </c>
      <c r="B64" s="12" t="s">
        <v>139</v>
      </c>
      <c r="C64" s="12" t="s">
        <v>28</v>
      </c>
      <c r="D64" s="13" t="s">
        <v>113</v>
      </c>
      <c r="E64" s="12" t="s">
        <v>22</v>
      </c>
      <c r="F64" s="12" t="s">
        <v>140</v>
      </c>
      <c r="G64" s="15">
        <v>5</v>
      </c>
      <c r="H64" s="15"/>
      <c r="I64" s="12">
        <v>19</v>
      </c>
      <c r="J64" s="12">
        <f>(502.8+335.2)*5</f>
        <v>4190</v>
      </c>
      <c r="K64" s="12">
        <f t="shared" si="1"/>
        <v>0</v>
      </c>
      <c r="L64" s="12">
        <f t="shared" si="2"/>
        <v>4190</v>
      </c>
      <c r="M64" s="12">
        <v>2793.33</v>
      </c>
      <c r="N64" s="12"/>
      <c r="O64" s="18">
        <f t="shared" si="4"/>
        <v>2793.33</v>
      </c>
    </row>
    <row r="65" ht="33" spans="1:15">
      <c r="A65" s="6">
        <v>60</v>
      </c>
      <c r="B65" s="7" t="s">
        <v>141</v>
      </c>
      <c r="C65" s="7" t="s">
        <v>20</v>
      </c>
      <c r="D65" s="8" t="s">
        <v>142</v>
      </c>
      <c r="E65" s="7" t="s">
        <v>22</v>
      </c>
      <c r="F65" s="7" t="s">
        <v>26</v>
      </c>
      <c r="G65" s="9">
        <v>6</v>
      </c>
      <c r="H65" s="9">
        <v>6</v>
      </c>
      <c r="I65" s="9">
        <v>10</v>
      </c>
      <c r="J65" s="7">
        <f t="shared" ref="J65:J70" si="17">(502.8+335.2)*5+(539.04+359.36)</f>
        <v>5088.4</v>
      </c>
      <c r="K65" s="7">
        <f t="shared" si="1"/>
        <v>1751.58</v>
      </c>
      <c r="L65" s="7">
        <f t="shared" si="2"/>
        <v>6839.98</v>
      </c>
      <c r="M65" s="7">
        <v>3392.27</v>
      </c>
      <c r="N65" s="7">
        <f t="shared" si="16"/>
        <v>1167.72</v>
      </c>
      <c r="O65" s="18">
        <f t="shared" si="4"/>
        <v>4559.99</v>
      </c>
    </row>
    <row r="66" ht="33" spans="1:15">
      <c r="A66" s="6">
        <v>61</v>
      </c>
      <c r="B66" s="7" t="s">
        <v>143</v>
      </c>
      <c r="C66" s="7" t="s">
        <v>20</v>
      </c>
      <c r="D66" s="8" t="s">
        <v>144</v>
      </c>
      <c r="E66" s="7" t="s">
        <v>22</v>
      </c>
      <c r="F66" s="7" t="s">
        <v>145</v>
      </c>
      <c r="G66" s="9">
        <v>1</v>
      </c>
      <c r="H66" s="9"/>
      <c r="I66" s="7">
        <v>36</v>
      </c>
      <c r="J66" s="7">
        <v>838</v>
      </c>
      <c r="K66" s="7">
        <f t="shared" si="1"/>
        <v>0</v>
      </c>
      <c r="L66" s="7">
        <v>838</v>
      </c>
      <c r="M66" s="7">
        <v>558.67</v>
      </c>
      <c r="N66" s="7">
        <f t="shared" si="16"/>
        <v>0</v>
      </c>
      <c r="O66" s="18">
        <f t="shared" si="4"/>
        <v>558.67</v>
      </c>
    </row>
    <row r="67" ht="33" spans="1:15">
      <c r="A67" s="6">
        <v>62</v>
      </c>
      <c r="B67" s="7" t="s">
        <v>146</v>
      </c>
      <c r="C67" s="7" t="s">
        <v>20</v>
      </c>
      <c r="D67" s="8" t="s">
        <v>147</v>
      </c>
      <c r="E67" s="16" t="s">
        <v>22</v>
      </c>
      <c r="F67" s="7" t="s">
        <v>26</v>
      </c>
      <c r="G67" s="9">
        <v>6</v>
      </c>
      <c r="H67" s="9">
        <v>6</v>
      </c>
      <c r="I67" s="9">
        <v>12</v>
      </c>
      <c r="J67" s="7">
        <f t="shared" si="17"/>
        <v>5088.4</v>
      </c>
      <c r="K67" s="7">
        <f t="shared" si="1"/>
        <v>1751.58</v>
      </c>
      <c r="L67" s="7">
        <f t="shared" ref="L67:L70" si="18">SUM(J67:K67)</f>
        <v>6839.98</v>
      </c>
      <c r="M67" s="7">
        <v>3392.27</v>
      </c>
      <c r="N67" s="7">
        <f t="shared" si="16"/>
        <v>1167.72</v>
      </c>
      <c r="O67" s="18">
        <f t="shared" si="4"/>
        <v>4559.99</v>
      </c>
    </row>
    <row r="68" ht="33" spans="1:15">
      <c r="A68" s="6">
        <v>63</v>
      </c>
      <c r="B68" s="7" t="s">
        <v>148</v>
      </c>
      <c r="C68" s="7" t="s">
        <v>28</v>
      </c>
      <c r="D68" s="8" t="s">
        <v>149</v>
      </c>
      <c r="E68" s="7" t="s">
        <v>22</v>
      </c>
      <c r="F68" s="7" t="s">
        <v>26</v>
      </c>
      <c r="G68" s="9">
        <v>6</v>
      </c>
      <c r="H68" s="9"/>
      <c r="I68" s="7">
        <v>28</v>
      </c>
      <c r="J68" s="7">
        <f t="shared" si="17"/>
        <v>5088.4</v>
      </c>
      <c r="K68" s="7">
        <f t="shared" si="1"/>
        <v>0</v>
      </c>
      <c r="L68" s="7">
        <f t="shared" si="18"/>
        <v>5088.4</v>
      </c>
      <c r="M68" s="7">
        <v>3392.27</v>
      </c>
      <c r="N68" s="7"/>
      <c r="O68" s="18">
        <f t="shared" si="4"/>
        <v>3392.27</v>
      </c>
    </row>
    <row r="69" ht="33" spans="1:15">
      <c r="A69" s="6">
        <v>64</v>
      </c>
      <c r="B69" s="7" t="s">
        <v>150</v>
      </c>
      <c r="C69" s="7" t="s">
        <v>28</v>
      </c>
      <c r="D69" s="8" t="s">
        <v>151</v>
      </c>
      <c r="E69" s="7" t="s">
        <v>22</v>
      </c>
      <c r="F69" s="7" t="s">
        <v>26</v>
      </c>
      <c r="G69" s="9">
        <v>6</v>
      </c>
      <c r="H69" s="9"/>
      <c r="I69" s="7">
        <v>24</v>
      </c>
      <c r="J69" s="7">
        <f t="shared" si="17"/>
        <v>5088.4</v>
      </c>
      <c r="K69" s="7">
        <f t="shared" si="1"/>
        <v>0</v>
      </c>
      <c r="L69" s="7">
        <f t="shared" si="18"/>
        <v>5088.4</v>
      </c>
      <c r="M69" s="7">
        <v>3392.27</v>
      </c>
      <c r="N69" s="7"/>
      <c r="O69" s="18">
        <f t="shared" si="4"/>
        <v>3392.27</v>
      </c>
    </row>
    <row r="70" ht="33" spans="1:15">
      <c r="A70" s="6">
        <v>65</v>
      </c>
      <c r="B70" s="7" t="s">
        <v>152</v>
      </c>
      <c r="C70" s="7" t="s">
        <v>28</v>
      </c>
      <c r="D70" s="8" t="s">
        <v>153</v>
      </c>
      <c r="E70" s="7" t="s">
        <v>22</v>
      </c>
      <c r="F70" s="7" t="s">
        <v>26</v>
      </c>
      <c r="G70" s="9">
        <v>6</v>
      </c>
      <c r="H70" s="9">
        <v>6</v>
      </c>
      <c r="I70" s="7">
        <v>13</v>
      </c>
      <c r="J70" s="7">
        <f t="shared" si="17"/>
        <v>5088.4</v>
      </c>
      <c r="K70" s="7">
        <f t="shared" ref="K70:K72" si="19">H70*291.93</f>
        <v>1751.58</v>
      </c>
      <c r="L70" s="7">
        <f t="shared" si="18"/>
        <v>6839.98</v>
      </c>
      <c r="M70" s="7">
        <v>3392.27</v>
      </c>
      <c r="N70" s="7">
        <f>K70*2/3</f>
        <v>1167.72</v>
      </c>
      <c r="O70" s="18">
        <f t="shared" ref="O70:O72" si="20">SUM(M70:N70)</f>
        <v>4559.99</v>
      </c>
    </row>
    <row r="71" ht="33" spans="1:15">
      <c r="A71" s="11">
        <v>66</v>
      </c>
      <c r="B71" s="12" t="s">
        <v>154</v>
      </c>
      <c r="C71" s="12" t="s">
        <v>20</v>
      </c>
      <c r="D71" s="13" t="s">
        <v>155</v>
      </c>
      <c r="E71" s="12" t="s">
        <v>22</v>
      </c>
      <c r="F71" s="12" t="s">
        <v>156</v>
      </c>
      <c r="G71" s="15">
        <v>3</v>
      </c>
      <c r="H71" s="15"/>
      <c r="I71" s="12">
        <v>27</v>
      </c>
      <c r="J71" s="12">
        <f>(502.8+335.2)*3</f>
        <v>2514</v>
      </c>
      <c r="K71" s="12">
        <f t="shared" si="19"/>
        <v>0</v>
      </c>
      <c r="L71" s="12">
        <f>J71+K71</f>
        <v>2514</v>
      </c>
      <c r="M71" s="12">
        <f>J71*2/3</f>
        <v>1676</v>
      </c>
      <c r="N71" s="12"/>
      <c r="O71" s="18">
        <f t="shared" si="20"/>
        <v>1676</v>
      </c>
    </row>
    <row r="72" ht="33" spans="1:15">
      <c r="A72" s="6">
        <v>67</v>
      </c>
      <c r="B72" s="7" t="s">
        <v>157</v>
      </c>
      <c r="C72" s="7" t="s">
        <v>28</v>
      </c>
      <c r="D72" s="8" t="s">
        <v>158</v>
      </c>
      <c r="E72" s="7" t="s">
        <v>22</v>
      </c>
      <c r="F72" s="7" t="s">
        <v>26</v>
      </c>
      <c r="G72" s="9">
        <v>6</v>
      </c>
      <c r="H72" s="9">
        <v>6</v>
      </c>
      <c r="I72" s="7">
        <v>14</v>
      </c>
      <c r="J72" s="7">
        <f>(502.8+335.2)*5+(539.04+359.36)</f>
        <v>5088.4</v>
      </c>
      <c r="K72" s="7">
        <f t="shared" si="19"/>
        <v>1751.58</v>
      </c>
      <c r="L72" s="7">
        <f>SUM(J72:K72)</f>
        <v>6839.98</v>
      </c>
      <c r="M72" s="7">
        <v>3392.27</v>
      </c>
      <c r="N72" s="7">
        <f>K72*2/3</f>
        <v>1167.72</v>
      </c>
      <c r="O72" s="18">
        <f t="shared" si="20"/>
        <v>4559.99</v>
      </c>
    </row>
  </sheetData>
  <mergeCells count="14">
    <mergeCell ref="A3:D3"/>
    <mergeCell ref="M3:O3"/>
    <mergeCell ref="J4:L4"/>
    <mergeCell ref="M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:O2"/>
  </mergeCells>
  <pageMargins left="0.75" right="0.75" top="1" bottom="1" header="0.5" footer="0.5"/>
  <pageSetup paperSize="9" scale="5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CHNI</dc:creator>
  <cp:lastModifiedBy>有鹿来</cp:lastModifiedBy>
  <dcterms:created xsi:type="dcterms:W3CDTF">2023-07-18T01:21:00Z</dcterms:created>
  <cp:lastPrinted>2025-02-24T01:15:00Z</cp:lastPrinted>
  <dcterms:modified xsi:type="dcterms:W3CDTF">2025-03-26T08:55:43Z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04714C83B5F244D790EC33629845E2E3_13</vt:lpwstr>
  </property>
  <property fmtid="{D5CDD505-2E9C-101B-9397-08002B2CF9AE}" pid="3" name="KSOProductBuildVer">
    <vt:lpwstr>2052-11.8.2.8053</vt:lpwstr>
  </property>
</Properties>
</file>